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65" windowWidth="20655" windowHeight="14085" activeTab="0"/>
  </bookViews>
  <sheets>
    <sheet name="TNG Warp" sheetId="1" r:id="rId1"/>
    <sheet name="TOS Warp" sheetId="2" r:id="rId2"/>
  </sheets>
  <definedNames>
    <definedName name="_xlnm.Print_Area" localSheetId="0">'TNG Warp'!$A$1:$G$25</definedName>
    <definedName name="_xlnm.Print_Area" localSheetId="1">'TOS Warp'!$A$4:$G$25</definedName>
  </definedNames>
  <calcPr fullCalcOnLoad="1"/>
</workbook>
</file>

<file path=xl/sharedStrings.xml><?xml version="1.0" encoding="utf-8"?>
<sst xmlns="http://schemas.openxmlformats.org/spreadsheetml/2006/main" count="46" uniqueCount="24">
  <si>
    <t>Light Years</t>
  </si>
  <si>
    <t>Choose one of the following units of measure :</t>
  </si>
  <si>
    <t>AU</t>
  </si>
  <si>
    <t>Kilometers</t>
  </si>
  <si>
    <t>Enter Target Distance</t>
  </si>
  <si>
    <t>ETA</t>
  </si>
  <si>
    <t>Astronomical Units</t>
  </si>
  <si>
    <t>LY</t>
  </si>
  <si>
    <t>KM</t>
  </si>
  <si>
    <t>Enter LY,AU or KM</t>
  </si>
  <si>
    <t>Factor of light speed (LS=299792 KM/second)</t>
  </si>
  <si>
    <t>Kilometers per second</t>
  </si>
  <si>
    <t>Target distance in KM</t>
  </si>
  <si>
    <t>Enter Warp Factor (1.0 to 9.0)</t>
  </si>
  <si>
    <t>ETA for Voyager I at current velocity of 17.25 km/sec</t>
  </si>
  <si>
    <t>Warp Speed Travel Calculator</t>
  </si>
  <si>
    <t>ETA for automobile at 100 kph (freeway speed)</t>
  </si>
  <si>
    <t>years</t>
  </si>
  <si>
    <t>ETA at Light Speed</t>
  </si>
  <si>
    <t xml:space="preserve">Based on Star Trek, created by Gene Roddenberry, 1966-2012.  Using Warp Scale from Star Trek TNG.  Numbers slightly </t>
  </si>
  <si>
    <t>rounded.  Calander units are 24 hour days, 30 day months and 365 day years.</t>
  </si>
  <si>
    <t>rodsager.com  All non-Paramount material copyright Rod Sager, 2012</t>
  </si>
  <si>
    <t xml:space="preserve">Based on Star Trek, created by Gene Roddenberry, 1966-2012.  Using Warp Scale from Star Trek TOS.  Numbers slightly </t>
  </si>
  <si>
    <t>Enter Warp Factor (1.0 to *)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</si>
</sst>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22"/>
      <name val="Calibri"/>
      <family val="2"/>
    </font>
    <font>
      <b/>
      <sz val="11"/>
      <color indexed="22"/>
      <name val="Calibri"/>
      <family val="2"/>
    </font>
    <font>
      <i/>
      <sz val="11"/>
      <color indexed="22"/>
      <name val="Calibri"/>
      <family val="2"/>
    </font>
    <font>
      <i/>
      <sz val="10"/>
      <color indexed="22"/>
      <name val="Calibri"/>
      <family val="2"/>
    </font>
    <font>
      <sz val="10"/>
      <color indexed="22"/>
      <name val="Calibri"/>
      <family val="2"/>
    </font>
    <font>
      <b/>
      <sz val="14"/>
      <color indexed="22"/>
      <name val="Calibri"/>
      <family val="2"/>
    </font>
    <font>
      <b/>
      <sz val="20"/>
      <color indexed="22"/>
      <name val="Calibri"/>
      <family val="2"/>
    </font>
    <font>
      <b/>
      <sz val="28"/>
      <color indexed="22"/>
      <name val="Calibri"/>
      <family val="2"/>
    </font>
    <font>
      <b/>
      <sz val="12"/>
      <color indexed="22"/>
      <name val="Calibri"/>
      <family val="2"/>
    </font>
    <font>
      <b/>
      <i/>
      <sz val="11"/>
      <color indexed="22"/>
      <name val="Calibri"/>
      <family val="2"/>
    </font>
    <font>
      <sz val="8"/>
      <color indexed="8"/>
      <name val="Calibri"/>
      <family val="2"/>
    </font>
    <font>
      <i/>
      <sz val="8"/>
      <color indexed="2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3" tint="-0.4999699890613556"/>
      <name val="Calibri"/>
      <family val="2"/>
    </font>
    <font>
      <sz val="11"/>
      <color theme="3" tint="-0.4999699890613556"/>
      <name val="Calibri"/>
      <family val="2"/>
    </font>
    <font>
      <sz val="11"/>
      <color theme="0" tint="-0.1499900072813034"/>
      <name val="Calibri"/>
      <family val="2"/>
    </font>
    <font>
      <b/>
      <sz val="11"/>
      <color theme="0" tint="-0.1499900072813034"/>
      <name val="Calibri"/>
      <family val="2"/>
    </font>
    <font>
      <i/>
      <sz val="11"/>
      <color theme="0" tint="-0.1499900072813034"/>
      <name val="Calibri"/>
      <family val="2"/>
    </font>
    <font>
      <i/>
      <sz val="10"/>
      <color theme="0" tint="-0.1499900072813034"/>
      <name val="Calibri"/>
      <family val="2"/>
    </font>
    <font>
      <sz val="10"/>
      <color theme="0" tint="-0.1499900072813034"/>
      <name val="Calibri"/>
      <family val="2"/>
    </font>
    <font>
      <b/>
      <sz val="14"/>
      <color theme="0" tint="-0.1499900072813034"/>
      <name val="Calibri"/>
      <family val="2"/>
    </font>
    <font>
      <b/>
      <sz val="20"/>
      <color theme="0" tint="-0.1499900072813034"/>
      <name val="Calibri"/>
      <family val="2"/>
    </font>
    <font>
      <b/>
      <sz val="28"/>
      <color theme="0" tint="-0.1499900072813034"/>
      <name val="Calibri"/>
      <family val="2"/>
    </font>
    <font>
      <b/>
      <sz val="12"/>
      <color theme="0" tint="-0.1499900072813034"/>
      <name val="Calibri"/>
      <family val="2"/>
    </font>
    <font>
      <b/>
      <i/>
      <sz val="11"/>
      <color theme="0" tint="-0.1499900072813034"/>
      <name val="Calibri"/>
      <family val="2"/>
    </font>
    <font>
      <sz val="8"/>
      <color theme="1"/>
      <name val="Calibri"/>
      <family val="2"/>
    </font>
    <font>
      <i/>
      <sz val="8"/>
      <color theme="0" tint="-0.149990007281303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0.5999900102615356"/>
      </left>
      <right style="medium">
        <color theme="3" tint="0.5999900102615356"/>
      </right>
      <top/>
      <bottom style="medium">
        <color theme="3" tint="0.5999900102615356"/>
      </bottom>
    </border>
    <border>
      <left style="medium">
        <color theme="3" tint="0.5999900102615356"/>
      </left>
      <right style="medium">
        <color theme="3" tint="0.5999900102615356"/>
      </right>
      <top style="medium">
        <color theme="3" tint="0.5999900102615356"/>
      </top>
      <bottom style="medium">
        <color theme="3" tint="0.5999900102615356"/>
      </bottom>
    </border>
    <border>
      <left/>
      <right style="medium">
        <color theme="3" tint="0.5999900102615356"/>
      </right>
      <top style="medium">
        <color theme="3" tint="0.5999900102615356"/>
      </top>
      <bottom/>
    </border>
    <border>
      <left/>
      <right style="medium">
        <color theme="3" tint="0.5999900102615356"/>
      </right>
      <top/>
      <bottom/>
    </border>
    <border>
      <left/>
      <right style="medium">
        <color theme="3" tint="0.5999900102615356"/>
      </right>
      <top/>
      <bottom style="medium">
        <color theme="3" tint="0.5999900102615356"/>
      </bottom>
    </border>
    <border>
      <left style="medium">
        <color theme="3" tint="0.5999900102615356"/>
      </left>
      <right style="medium">
        <color theme="3" tint="0.5999900102615356"/>
      </right>
      <top style="medium">
        <color theme="3" tint="0.5999900102615356"/>
      </top>
      <bottom/>
    </border>
    <border>
      <left style="medium">
        <color theme="3" tint="0.5999900102615356"/>
      </left>
      <right style="medium">
        <color theme="3" tint="0.5999900102615356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>
      <alignment/>
    </xf>
    <xf numFmtId="0" fontId="48" fillId="33" borderId="0" xfId="0" applyFont="1" applyFill="1" applyAlignment="1" applyProtection="1">
      <alignment horizontal="center"/>
      <protection/>
    </xf>
    <xf numFmtId="0" fontId="49" fillId="33" borderId="0" xfId="0" applyFont="1" applyFill="1" applyAlignment="1" applyProtection="1">
      <alignment/>
      <protection/>
    </xf>
    <xf numFmtId="0" fontId="50" fillId="33" borderId="0" xfId="0" applyFont="1" applyFill="1" applyAlignment="1" applyProtection="1">
      <alignment/>
      <protection/>
    </xf>
    <xf numFmtId="0" fontId="51" fillId="33" borderId="0" xfId="0" applyFont="1" applyFill="1" applyAlignment="1" applyProtection="1">
      <alignment/>
      <protection/>
    </xf>
    <xf numFmtId="0" fontId="52" fillId="33" borderId="0" xfId="0" applyFont="1" applyFill="1" applyAlignment="1" applyProtection="1">
      <alignment horizontal="center"/>
      <protection/>
    </xf>
    <xf numFmtId="0" fontId="50" fillId="33" borderId="0" xfId="0" applyFont="1" applyFill="1" applyBorder="1" applyAlignment="1" applyProtection="1">
      <alignment/>
      <protection/>
    </xf>
    <xf numFmtId="0" fontId="53" fillId="33" borderId="0" xfId="0" applyFont="1" applyFill="1" applyAlignment="1" applyProtection="1">
      <alignment/>
      <protection/>
    </xf>
    <xf numFmtId="0" fontId="54" fillId="33" borderId="0" xfId="0" applyFont="1" applyFill="1" applyAlignment="1" applyProtection="1">
      <alignment/>
      <protection/>
    </xf>
    <xf numFmtId="0" fontId="54" fillId="33" borderId="0" xfId="0" applyFont="1" applyFill="1" applyBorder="1" applyAlignment="1" applyProtection="1">
      <alignment/>
      <protection/>
    </xf>
    <xf numFmtId="0" fontId="50" fillId="33" borderId="0" xfId="0" applyFont="1" applyFill="1" applyAlignment="1" applyProtection="1">
      <alignment horizontal="center"/>
      <protection/>
    </xf>
    <xf numFmtId="0" fontId="52" fillId="33" borderId="0" xfId="0" applyFont="1" applyFill="1" applyAlignment="1" applyProtection="1">
      <alignment/>
      <protection/>
    </xf>
    <xf numFmtId="0" fontId="55" fillId="33" borderId="0" xfId="0" applyFont="1" applyFill="1" applyAlignment="1" applyProtection="1">
      <alignment/>
      <protection/>
    </xf>
    <xf numFmtId="0" fontId="56" fillId="33" borderId="0" xfId="0" applyFont="1" applyFill="1" applyAlignment="1" applyProtection="1">
      <alignment/>
      <protection/>
    </xf>
    <xf numFmtId="0" fontId="55" fillId="33" borderId="0" xfId="0" applyFont="1" applyFill="1" applyAlignment="1" applyProtection="1">
      <alignment horizontal="center"/>
      <protection/>
    </xf>
    <xf numFmtId="0" fontId="55" fillId="33" borderId="0" xfId="0" applyFont="1" applyFill="1" applyAlignment="1" applyProtection="1">
      <alignment horizontal="left"/>
      <protection/>
    </xf>
    <xf numFmtId="0" fontId="52" fillId="33" borderId="0" xfId="0" applyFont="1" applyFill="1" applyAlignment="1" applyProtection="1">
      <alignment horizontal="left"/>
      <protection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horizontal="center"/>
    </xf>
    <xf numFmtId="0" fontId="52" fillId="33" borderId="0" xfId="0" applyFont="1" applyFill="1" applyAlignment="1">
      <alignment/>
    </xf>
    <xf numFmtId="0" fontId="57" fillId="33" borderId="0" xfId="0" applyFont="1" applyFill="1" applyAlignment="1" applyProtection="1">
      <alignment/>
      <protection/>
    </xf>
    <xf numFmtId="0" fontId="58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horizontal="center"/>
      <protection/>
    </xf>
    <xf numFmtId="0" fontId="59" fillId="33" borderId="0" xfId="0" applyFont="1" applyFill="1" applyBorder="1" applyAlignment="1" applyProtection="1">
      <alignment horizontal="center"/>
      <protection/>
    </xf>
    <xf numFmtId="0" fontId="51" fillId="33" borderId="0" xfId="0" applyFont="1" applyFill="1" applyBorder="1" applyAlignment="1" applyProtection="1">
      <alignment horizontal="center"/>
      <protection/>
    </xf>
    <xf numFmtId="0" fontId="53" fillId="33" borderId="0" xfId="0" applyFont="1" applyFill="1" applyBorder="1" applyAlignment="1" applyProtection="1">
      <alignment horizontal="center"/>
      <protection/>
    </xf>
    <xf numFmtId="0" fontId="51" fillId="33" borderId="0" xfId="0" applyFont="1" applyFill="1" applyBorder="1" applyAlignment="1" applyProtection="1">
      <alignment/>
      <protection/>
    </xf>
    <xf numFmtId="0" fontId="59" fillId="33" borderId="11" xfId="0" applyFont="1" applyFill="1" applyBorder="1" applyAlignment="1" applyProtection="1">
      <alignment horizontal="center"/>
      <protection/>
    </xf>
    <xf numFmtId="0" fontId="58" fillId="34" borderId="11" xfId="0" applyFont="1" applyFill="1" applyBorder="1" applyAlignment="1" applyProtection="1">
      <alignment horizontal="center"/>
      <protection locked="0"/>
    </xf>
    <xf numFmtId="0" fontId="59" fillId="33" borderId="12" xfId="0" applyFont="1" applyFill="1" applyBorder="1" applyAlignment="1" applyProtection="1">
      <alignment horizontal="center"/>
      <protection/>
    </xf>
    <xf numFmtId="0" fontId="51" fillId="33" borderId="13" xfId="0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center"/>
      <protection/>
    </xf>
    <xf numFmtId="0" fontId="59" fillId="33" borderId="15" xfId="0" applyFont="1" applyFill="1" applyBorder="1" applyAlignment="1" applyProtection="1">
      <alignment horizontal="center"/>
      <protection/>
    </xf>
    <xf numFmtId="0" fontId="51" fillId="33" borderId="16" xfId="0" applyFont="1" applyFill="1" applyBorder="1" applyAlignment="1" applyProtection="1">
      <alignment horizontal="center"/>
      <protection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/>
    </xf>
    <xf numFmtId="0" fontId="51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673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8642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5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1.421875" style="0" customWidth="1"/>
    <col min="2" max="4" width="17.7109375" style="0" customWidth="1"/>
    <col min="5" max="5" width="1.7109375" style="0" customWidth="1"/>
    <col min="6" max="6" width="17.7109375" style="0" customWidth="1"/>
    <col min="7" max="7" width="10.8515625" style="0" customWidth="1"/>
    <col min="8" max="8" width="14.57421875" style="0" customWidth="1"/>
    <col min="9" max="9" width="15.140625" style="0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13.25" customHeight="1">
      <c r="A4" s="1"/>
      <c r="B4" s="1"/>
      <c r="C4" s="1"/>
      <c r="D4" s="1"/>
      <c r="E4" s="1"/>
      <c r="F4" s="1"/>
      <c r="G4" s="1"/>
    </row>
    <row r="5" spans="1:7" ht="40.5" customHeight="1">
      <c r="A5" s="1"/>
      <c r="B5" s="23" t="s">
        <v>15</v>
      </c>
      <c r="C5" s="6"/>
      <c r="D5" s="6"/>
      <c r="E5" s="6"/>
      <c r="F5" s="6"/>
      <c r="G5" s="6"/>
    </row>
    <row r="6" spans="1:7" ht="15" customHeight="1" thickBot="1">
      <c r="A6" s="1"/>
      <c r="B6" s="24" t="s">
        <v>1</v>
      </c>
      <c r="C6" s="29"/>
      <c r="D6" s="29"/>
      <c r="E6" s="29"/>
      <c r="F6" s="29"/>
      <c r="G6" s="6"/>
    </row>
    <row r="7" spans="1:7" ht="15.75" thickBot="1">
      <c r="A7" s="2"/>
      <c r="B7" s="35" t="s">
        <v>0</v>
      </c>
      <c r="C7" s="35" t="s">
        <v>6</v>
      </c>
      <c r="D7" s="32" t="s">
        <v>3</v>
      </c>
      <c r="E7" s="26"/>
      <c r="F7" s="30" t="s">
        <v>9</v>
      </c>
      <c r="G7" s="6"/>
    </row>
    <row r="8" spans="1:7" ht="16.5" thickBot="1">
      <c r="A8" s="2"/>
      <c r="B8" s="36" t="s">
        <v>7</v>
      </c>
      <c r="C8" s="36" t="s">
        <v>2</v>
      </c>
      <c r="D8" s="33" t="s">
        <v>8</v>
      </c>
      <c r="E8" s="27"/>
      <c r="F8" s="31" t="s">
        <v>7</v>
      </c>
      <c r="G8" s="6"/>
    </row>
    <row r="9" spans="1:7" ht="15.75" thickBot="1">
      <c r="A9" s="1"/>
      <c r="B9" s="25">
        <v>9454240512000</v>
      </c>
      <c r="C9" s="25">
        <v>149600000</v>
      </c>
      <c r="D9" s="34">
        <v>1</v>
      </c>
      <c r="E9" s="28"/>
      <c r="F9" s="9"/>
      <c r="G9" s="6"/>
    </row>
    <row r="10" spans="1:7" ht="16.5" thickBot="1">
      <c r="A10" s="1"/>
      <c r="B10" s="6" t="s">
        <v>4</v>
      </c>
      <c r="C10" s="6"/>
      <c r="D10" s="9"/>
      <c r="E10" s="9"/>
      <c r="F10" s="31">
        <v>70000</v>
      </c>
      <c r="G10" s="6"/>
    </row>
    <row r="11" spans="1:7" ht="15" customHeight="1" thickBot="1">
      <c r="A11" s="1"/>
      <c r="B11" s="10" t="s">
        <v>12</v>
      </c>
      <c r="C11" s="11"/>
      <c r="D11" s="12"/>
      <c r="E11" s="12"/>
      <c r="F11" s="28">
        <f>IF(F8="KM",F10,IF(F8="AU",F10*C9,IF(F8="LY",F10*B9,"unit error")))</f>
        <v>6.6179683584E+17</v>
      </c>
      <c r="G11" s="6"/>
    </row>
    <row r="12" spans="1:7" ht="16.5" thickBot="1">
      <c r="A12" s="1"/>
      <c r="B12" s="6" t="s">
        <v>13</v>
      </c>
      <c r="C12" s="6"/>
      <c r="D12" s="9"/>
      <c r="E12" s="9"/>
      <c r="F12" s="31">
        <v>8</v>
      </c>
      <c r="G12" s="6"/>
    </row>
    <row r="13" spans="1:7" ht="6.75" customHeight="1">
      <c r="A13" s="1"/>
      <c r="B13" s="6"/>
      <c r="C13" s="6"/>
      <c r="D13" s="6"/>
      <c r="E13" s="6"/>
      <c r="F13" s="13"/>
      <c r="G13" s="6"/>
    </row>
    <row r="14" spans="1:7" ht="15">
      <c r="A14" s="1"/>
      <c r="B14" s="6" t="s">
        <v>10</v>
      </c>
      <c r="C14" s="6"/>
      <c r="D14" s="6"/>
      <c r="E14" s="6"/>
      <c r="F14" s="13">
        <f>IF(F12="","",IF(F12&gt;9,"n/a",F12^(10/3)))</f>
        <v>1024</v>
      </c>
      <c r="G14" s="6"/>
    </row>
    <row r="15" spans="1:7" ht="15">
      <c r="A15" s="1"/>
      <c r="B15" s="14" t="s">
        <v>11</v>
      </c>
      <c r="C15" s="14"/>
      <c r="D15" s="14"/>
      <c r="E15" s="14"/>
      <c r="F15" s="8">
        <f>F14*299792</f>
        <v>306987008</v>
      </c>
      <c r="G15" s="6"/>
    </row>
    <row r="16" spans="1:7" ht="6.75" customHeight="1">
      <c r="A16" s="1"/>
      <c r="B16" s="14"/>
      <c r="C16" s="14"/>
      <c r="D16" s="14"/>
      <c r="E16" s="14"/>
      <c r="F16" s="4">
        <f>F11/F15</f>
        <v>2155781250</v>
      </c>
      <c r="G16" s="5">
        <f>F16</f>
        <v>2155781250</v>
      </c>
    </row>
    <row r="17" spans="1:7" ht="26.25">
      <c r="A17" s="1"/>
      <c r="B17" s="15" t="s">
        <v>5</v>
      </c>
      <c r="C17" s="7"/>
      <c r="D17" s="16"/>
      <c r="E17" s="16"/>
      <c r="F17" s="17">
        <f>IF(F16&gt;47304000,F16/31536000,IF(F16&gt;7776000,F16/2592000,IF(F16&gt;259200,F16/86400,IF(F16&gt;7200,F16/3600,IF(F16&gt;120,F16/60,F16)))))</f>
        <v>68.359375</v>
      </c>
      <c r="G17" s="18" t="str">
        <f>IF(G16&gt;47304000,"years",IF(G16&gt;7776000,"months",IF(G16&gt;259200,"days",IF(G16&gt;7200,"hours",IF(G16&gt;120,"minutes","seconds")))))</f>
        <v>years</v>
      </c>
    </row>
    <row r="18" spans="1:7" ht="6.75" customHeight="1">
      <c r="A18" s="1"/>
      <c r="B18" s="6"/>
      <c r="C18" s="6"/>
      <c r="D18" s="6"/>
      <c r="E18" s="6"/>
      <c r="F18" s="5">
        <f>G18</f>
        <v>38365033961739130</v>
      </c>
      <c r="G18" s="5">
        <f>F11/17.25</f>
        <v>38365033961739130</v>
      </c>
    </row>
    <row r="19" spans="1:7" ht="15" customHeight="1">
      <c r="A19" s="1"/>
      <c r="B19" s="14" t="s">
        <v>18</v>
      </c>
      <c r="C19" s="6"/>
      <c r="D19" s="5">
        <f>F11/299792</f>
        <v>2207520000000</v>
      </c>
      <c r="E19" s="5"/>
      <c r="F19" s="8">
        <f>IF(D19&gt;47304000,D19/31536000,IF(D19&gt;7776000,D19/2592000,IF(D19&gt;259200,D19/86400,IF(D19&gt;7200,D19/3600,IF(D19&gt;120,D19/60,D19)))))</f>
        <v>70000</v>
      </c>
      <c r="G19" s="19" t="str">
        <f>IF(D19&gt;47304000,"years",IF(D19&gt;7776000,"months",IF(D19&gt;259200,"days",IF(D19&gt;7200,"hours",IF(D19&gt;120,"minutes","seconds")))))</f>
        <v>years</v>
      </c>
    </row>
    <row r="20" spans="1:7" ht="15">
      <c r="A20" s="1"/>
      <c r="B20" s="14" t="s">
        <v>14</v>
      </c>
      <c r="C20" s="14"/>
      <c r="D20" s="14"/>
      <c r="E20" s="14"/>
      <c r="F20" s="8">
        <f>IF(F18&gt;47304000,F18/31536000,IF(F18&gt;7776000,F18/2592000,IF(F18&gt;259200,F18/86400,IF(F18&gt;7200,F18/3600,IF(F18&gt;120,F18/60,F18)))))</f>
        <v>1216547246.3768115</v>
      </c>
      <c r="G20" s="19" t="str">
        <f>IF(G18&gt;47304000,"years",IF(G18&gt;7776000,"months",IF(G18&gt;259200,"days",IF(G18&gt;7200,"hours",IF(G18&gt;120,"minutes","seconds")))))</f>
        <v>years</v>
      </c>
    </row>
    <row r="21" spans="1:7" ht="15">
      <c r="A21" s="3"/>
      <c r="B21" s="14" t="s">
        <v>16</v>
      </c>
      <c r="C21" s="20"/>
      <c r="D21" s="20"/>
      <c r="E21" s="20"/>
      <c r="F21" s="21">
        <f>(F11/100)/8760</f>
        <v>755475840000</v>
      </c>
      <c r="G21" s="22" t="s">
        <v>17</v>
      </c>
    </row>
    <row r="22" spans="1:7" ht="4.5" customHeight="1">
      <c r="A22" s="3"/>
      <c r="B22" s="3"/>
      <c r="C22" s="3"/>
      <c r="D22" s="3"/>
      <c r="E22" s="3"/>
      <c r="F22" s="3"/>
      <c r="G22" s="3"/>
    </row>
    <row r="23" spans="1:7" ht="31.5" customHeight="1">
      <c r="A23" s="3"/>
      <c r="B23" s="38" t="s">
        <v>19</v>
      </c>
      <c r="C23" s="37"/>
      <c r="D23" s="37"/>
      <c r="E23" s="37"/>
      <c r="F23" s="37"/>
      <c r="G23" s="3"/>
    </row>
    <row r="24" spans="1:7" ht="10.5" customHeight="1">
      <c r="A24" s="3"/>
      <c r="B24" s="38" t="s">
        <v>20</v>
      </c>
      <c r="C24" s="37"/>
      <c r="D24" s="37"/>
      <c r="E24" s="37"/>
      <c r="F24" s="37"/>
      <c r="G24" s="3"/>
    </row>
    <row r="25" spans="1:7" ht="21.75" customHeight="1">
      <c r="A25" s="39" t="s">
        <v>21</v>
      </c>
      <c r="B25" s="39"/>
      <c r="C25" s="39"/>
      <c r="D25" s="39"/>
      <c r="E25" s="39"/>
      <c r="F25" s="39"/>
      <c r="G25" s="39"/>
    </row>
  </sheetData>
  <sheetProtection sheet="1" objects="1" scenarios="1" selectLockedCells="1"/>
  <mergeCells count="1">
    <mergeCell ref="A25:G2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2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.7109375" style="0" customWidth="1"/>
    <col min="2" max="4" width="17.7109375" style="0" customWidth="1"/>
    <col min="5" max="5" width="1.7109375" style="0" customWidth="1"/>
    <col min="6" max="6" width="17.7109375" style="0" customWidth="1"/>
    <col min="7" max="7" width="10.8515625" style="0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20" customHeight="1">
      <c r="A4" s="1"/>
      <c r="B4" s="1"/>
      <c r="C4" s="1"/>
      <c r="D4" s="1"/>
      <c r="E4" s="1"/>
      <c r="F4" s="1"/>
      <c r="G4" s="1"/>
    </row>
    <row r="5" spans="1:7" ht="36">
      <c r="A5" s="1"/>
      <c r="B5" s="23" t="s">
        <v>15</v>
      </c>
      <c r="C5" s="6"/>
      <c r="D5" s="6"/>
      <c r="E5" s="6"/>
      <c r="F5" s="6"/>
      <c r="G5" s="6"/>
    </row>
    <row r="6" spans="1:7" ht="16.5" thickBot="1">
      <c r="A6" s="1"/>
      <c r="B6" s="24" t="s">
        <v>1</v>
      </c>
      <c r="C6" s="29"/>
      <c r="D6" s="29"/>
      <c r="E6" s="29"/>
      <c r="F6" s="29"/>
      <c r="G6" s="6"/>
    </row>
    <row r="7" spans="1:7" ht="15.75" thickBot="1">
      <c r="A7" s="2"/>
      <c r="B7" s="35" t="s">
        <v>0</v>
      </c>
      <c r="C7" s="35" t="s">
        <v>6</v>
      </c>
      <c r="D7" s="32" t="s">
        <v>3</v>
      </c>
      <c r="E7" s="26"/>
      <c r="F7" s="30" t="s">
        <v>9</v>
      </c>
      <c r="G7" s="6"/>
    </row>
    <row r="8" spans="1:7" ht="16.5" thickBot="1">
      <c r="A8" s="2"/>
      <c r="B8" s="36" t="s">
        <v>7</v>
      </c>
      <c r="C8" s="36" t="s">
        <v>2</v>
      </c>
      <c r="D8" s="33" t="s">
        <v>8</v>
      </c>
      <c r="E8" s="27"/>
      <c r="F8" s="31" t="s">
        <v>7</v>
      </c>
      <c r="G8" s="6"/>
    </row>
    <row r="9" spans="1:7" ht="15.75" thickBot="1">
      <c r="A9" s="1"/>
      <c r="B9" s="25">
        <v>9454240512000</v>
      </c>
      <c r="C9" s="25">
        <v>149600000</v>
      </c>
      <c r="D9" s="34">
        <v>1</v>
      </c>
      <c r="E9" s="28"/>
      <c r="F9" s="9"/>
      <c r="G9" s="6"/>
    </row>
    <row r="10" spans="1:7" ht="16.5" thickBot="1">
      <c r="A10" s="1"/>
      <c r="B10" s="6" t="s">
        <v>4</v>
      </c>
      <c r="C10" s="6"/>
      <c r="D10" s="9"/>
      <c r="E10" s="9"/>
      <c r="F10" s="31">
        <v>70000</v>
      </c>
      <c r="G10" s="6"/>
    </row>
    <row r="11" spans="1:7" ht="15.75" thickBot="1">
      <c r="A11" s="1"/>
      <c r="B11" s="10" t="s">
        <v>12</v>
      </c>
      <c r="C11" s="11"/>
      <c r="D11" s="12"/>
      <c r="E11" s="12"/>
      <c r="F11" s="28">
        <f>IF(F8="KM",F10,IF(F8="AU",F10*C9,IF(F8="LY",F10*B9,"unit error")))</f>
        <v>6.6179683584E+17</v>
      </c>
      <c r="G11" s="6"/>
    </row>
    <row r="12" spans="1:7" ht="16.5" thickBot="1">
      <c r="A12" s="1"/>
      <c r="B12" s="6" t="s">
        <v>23</v>
      </c>
      <c r="C12" s="6"/>
      <c r="D12" s="9"/>
      <c r="E12" s="9"/>
      <c r="F12" s="31">
        <v>10</v>
      </c>
      <c r="G12" s="6"/>
    </row>
    <row r="13" spans="1:7" ht="8.25" customHeight="1">
      <c r="A13" s="1"/>
      <c r="B13" s="6"/>
      <c r="C13" s="6"/>
      <c r="D13" s="6"/>
      <c r="E13" s="6"/>
      <c r="F13" s="13"/>
      <c r="G13" s="6"/>
    </row>
    <row r="14" spans="1:7" ht="15">
      <c r="A14" s="1"/>
      <c r="B14" s="6" t="s">
        <v>10</v>
      </c>
      <c r="C14" s="6"/>
      <c r="D14" s="6"/>
      <c r="E14" s="6"/>
      <c r="F14" s="13">
        <f>IF(F12="","",IF(F12&lt;1,"n/a",F12^(9/3)))</f>
        <v>1000</v>
      </c>
      <c r="G14" s="6"/>
    </row>
    <row r="15" spans="1:7" ht="15">
      <c r="A15" s="1"/>
      <c r="B15" s="14" t="s">
        <v>11</v>
      </c>
      <c r="C15" s="14"/>
      <c r="D15" s="14"/>
      <c r="E15" s="14"/>
      <c r="F15" s="8">
        <f>F14*299792</f>
        <v>299792000</v>
      </c>
      <c r="G15" s="6"/>
    </row>
    <row r="16" spans="1:7" ht="15">
      <c r="A16" s="1"/>
      <c r="B16" s="14"/>
      <c r="C16" s="14"/>
      <c r="D16" s="14"/>
      <c r="E16" s="14"/>
      <c r="F16" s="4">
        <f>F11/F15</f>
        <v>2207520000</v>
      </c>
      <c r="G16" s="5">
        <f>F16</f>
        <v>2207520000</v>
      </c>
    </row>
    <row r="17" spans="1:7" ht="26.25">
      <c r="A17" s="1"/>
      <c r="B17" s="15" t="s">
        <v>5</v>
      </c>
      <c r="C17" s="7"/>
      <c r="D17" s="16"/>
      <c r="E17" s="16"/>
      <c r="F17" s="17">
        <f>IF(F16&gt;47304000,F16/31536000,IF(F16&gt;7776000,F16/2592000,IF(F16&gt;259200,F16/86400,IF(F16&gt;7200,F16/3600,IF(F16&gt;120,F16/60,F16)))))</f>
        <v>70</v>
      </c>
      <c r="G17" s="18" t="str">
        <f>IF(G16&gt;47304000,"years",IF(G16&gt;7776000,"months",IF(G16&gt;259200,"days",IF(G16&gt;7200,"hours",IF(G16&gt;120,"minutes","seconds")))))</f>
        <v>years</v>
      </c>
    </row>
    <row r="18" spans="1:7" ht="15">
      <c r="A18" s="1"/>
      <c r="B18" s="6"/>
      <c r="C18" s="6"/>
      <c r="D18" s="6"/>
      <c r="E18" s="6"/>
      <c r="F18" s="5">
        <f>G18</f>
        <v>38365033961739130</v>
      </c>
      <c r="G18" s="5">
        <f>F11/17.25</f>
        <v>38365033961739130</v>
      </c>
    </row>
    <row r="19" spans="1:7" ht="15">
      <c r="A19" s="1"/>
      <c r="B19" s="14" t="s">
        <v>18</v>
      </c>
      <c r="C19" s="6"/>
      <c r="D19" s="5">
        <f>F11/299792</f>
        <v>2207520000000</v>
      </c>
      <c r="E19" s="5"/>
      <c r="F19" s="8">
        <f>IF(D19&gt;47304000,D19/31536000,IF(D19&gt;7776000,D19/2592000,IF(D19&gt;259200,D19/86400,IF(D19&gt;7200,D19/3600,IF(D19&gt;120,D19/60,D19)))))</f>
        <v>70000</v>
      </c>
      <c r="G19" s="19" t="str">
        <f>IF(D19&gt;47304000,"years",IF(D19&gt;7776000,"months",IF(D19&gt;259200,"days",IF(D19&gt;7200,"hours",IF(D19&gt;120,"minutes","seconds")))))</f>
        <v>years</v>
      </c>
    </row>
    <row r="20" spans="1:7" ht="15">
      <c r="A20" s="1"/>
      <c r="B20" s="14" t="s">
        <v>14</v>
      </c>
      <c r="C20" s="14"/>
      <c r="D20" s="14"/>
      <c r="E20" s="14"/>
      <c r="F20" s="8">
        <f>IF(F18&gt;47304000,F18/31536000,IF(F18&gt;7776000,F18/2592000,IF(F18&gt;259200,F18/86400,IF(F18&gt;7200,F18/3600,IF(F18&gt;120,F18/60,F18)))))</f>
        <v>1216547246.3768115</v>
      </c>
      <c r="G20" s="19" t="str">
        <f>IF(G18&gt;47304000,"years",IF(G18&gt;7776000,"months",IF(G18&gt;259200,"days",IF(G18&gt;7200,"hours",IF(G18&gt;120,"minutes","seconds")))))</f>
        <v>years</v>
      </c>
    </row>
    <row r="21" spans="1:7" ht="15">
      <c r="A21" s="3"/>
      <c r="B21" s="14" t="s">
        <v>16</v>
      </c>
      <c r="C21" s="20"/>
      <c r="D21" s="20"/>
      <c r="E21" s="20"/>
      <c r="F21" s="21">
        <f>(F11/100)/8760</f>
        <v>755475840000</v>
      </c>
      <c r="G21" s="22" t="s">
        <v>17</v>
      </c>
    </row>
    <row r="22" spans="1:7" ht="5.25" customHeight="1">
      <c r="A22" s="3"/>
      <c r="B22" s="3"/>
      <c r="C22" s="3"/>
      <c r="D22" s="3"/>
      <c r="E22" s="3"/>
      <c r="F22" s="3"/>
      <c r="G22" s="3"/>
    </row>
    <row r="23" spans="1:7" ht="15">
      <c r="A23" s="3"/>
      <c r="B23" s="38" t="s">
        <v>22</v>
      </c>
      <c r="C23" s="37"/>
      <c r="D23" s="37"/>
      <c r="E23" s="37"/>
      <c r="F23" s="37"/>
      <c r="G23" s="3"/>
    </row>
    <row r="24" spans="1:7" ht="9.75" customHeight="1">
      <c r="A24" s="3"/>
      <c r="B24" s="38" t="s">
        <v>20</v>
      </c>
      <c r="C24" s="37"/>
      <c r="D24" s="37"/>
      <c r="E24" s="37"/>
      <c r="F24" s="37"/>
      <c r="G24" s="3"/>
    </row>
    <row r="25" spans="1:7" ht="15">
      <c r="A25" s="39" t="s">
        <v>21</v>
      </c>
      <c r="B25" s="39"/>
      <c r="C25" s="39"/>
      <c r="D25" s="39"/>
      <c r="E25" s="39"/>
      <c r="F25" s="39"/>
      <c r="G25" s="39"/>
    </row>
  </sheetData>
  <sheetProtection sheet="1" objects="1" scenarios="1" selectLockedCells="1"/>
  <mergeCells count="1">
    <mergeCell ref="A25:G2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 Sager</dc:creator>
  <cp:keywords/>
  <dc:description/>
  <cp:lastModifiedBy>Rod Sager</cp:lastModifiedBy>
  <dcterms:created xsi:type="dcterms:W3CDTF">2012-01-31T16:56:22Z</dcterms:created>
  <dcterms:modified xsi:type="dcterms:W3CDTF">2012-12-14T07:10:08Z</dcterms:modified>
  <cp:category/>
  <cp:version/>
  <cp:contentType/>
  <cp:contentStatus/>
</cp:coreProperties>
</file>